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885"/>
  </bookViews>
  <sheets>
    <sheet name="SteuEin" sheetId="1" r:id="rId1"/>
  </sheets>
  <definedNames>
    <definedName name="_xlnm.Print_Area" localSheetId="0">SteuEin!$A$1:$O$30</definedName>
    <definedName name="_xlnm.Print_Titles" localSheetId="0">SteuEin!$1:$1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6" i="1" l="1"/>
  <c r="L25" i="1"/>
  <c r="L24" i="1"/>
  <c r="L22" i="1"/>
  <c r="L20" i="1"/>
  <c r="L19" i="1"/>
  <c r="L18" i="1"/>
  <c r="L17" i="1"/>
  <c r="L16" i="1"/>
  <c r="L15" i="1"/>
  <c r="L13" i="1"/>
  <c r="L12" i="1"/>
  <c r="L11" i="1"/>
  <c r="L10" i="1"/>
  <c r="L9" i="1"/>
  <c r="L8" i="1"/>
  <c r="L7" i="1"/>
  <c r="L6" i="1"/>
  <c r="L5" i="1"/>
  <c r="L4" i="1"/>
  <c r="O28" i="1" l="1"/>
  <c r="O29" i="1"/>
  <c r="O23" i="1"/>
  <c r="N28" i="1" l="1"/>
  <c r="N23" i="1"/>
  <c r="N29" i="1" s="1"/>
  <c r="M28" i="1" l="1"/>
  <c r="M29" i="1" s="1"/>
  <c r="M23" i="1"/>
  <c r="L28" i="1" l="1"/>
  <c r="L23" i="1"/>
  <c r="L29" i="1" l="1"/>
  <c r="K28" i="1"/>
  <c r="K23" i="1"/>
  <c r="K29" i="1" l="1"/>
  <c r="J28" i="1"/>
  <c r="J23" i="1"/>
  <c r="J29" i="1" l="1"/>
  <c r="I28" i="1"/>
  <c r="I23" i="1" l="1"/>
  <c r="I29" i="1" s="1"/>
  <c r="H28" i="1" l="1"/>
  <c r="H23" i="1" l="1"/>
  <c r="H29" i="1" s="1"/>
  <c r="F23" i="1" l="1"/>
  <c r="G28" i="1"/>
  <c r="G23" i="1"/>
  <c r="G29" i="1" l="1"/>
  <c r="F28" i="1"/>
  <c r="F29" i="1" s="1"/>
  <c r="E28" i="1" l="1"/>
  <c r="E23" i="1"/>
  <c r="E29" i="1" l="1"/>
  <c r="D28" i="1"/>
  <c r="D23" i="1"/>
  <c r="D29" i="1" l="1"/>
</calcChain>
</file>

<file path=xl/sharedStrings.xml><?xml version="1.0" encoding="utf-8"?>
<sst xmlns="http://schemas.openxmlformats.org/spreadsheetml/2006/main" count="78" uniqueCount="57">
  <si>
    <t>Kapitel</t>
  </si>
  <si>
    <t>Titel</t>
  </si>
  <si>
    <t>Zweckbestimmung</t>
  </si>
  <si>
    <t>15 01</t>
  </si>
  <si>
    <t>011 01</t>
  </si>
  <si>
    <t>Lohnsteuer</t>
  </si>
  <si>
    <t>012 01</t>
  </si>
  <si>
    <t>Veranlagte Einkommensteuer</t>
  </si>
  <si>
    <t>013 01</t>
  </si>
  <si>
    <t>014 01</t>
  </si>
  <si>
    <t>Körperschaftsteuer</t>
  </si>
  <si>
    <t>015 01</t>
  </si>
  <si>
    <t>017 01</t>
  </si>
  <si>
    <t>Gewerbesteuerumlage</t>
  </si>
  <si>
    <t>018 02</t>
  </si>
  <si>
    <t>Abgeltungsteuer auf Zins- und Veräußerungserträge</t>
  </si>
  <si>
    <t>052 01</t>
  </si>
  <si>
    <t>Erbschaftsteuer</t>
  </si>
  <si>
    <t>053 01</t>
  </si>
  <si>
    <t>Grunderwerbsteuer</t>
  </si>
  <si>
    <t>055 01</t>
  </si>
  <si>
    <t>Totalisatorsteuer</t>
  </si>
  <si>
    <t>056 01</t>
  </si>
  <si>
    <t>Andere Rennwettsteuern</t>
  </si>
  <si>
    <t>057 01</t>
  </si>
  <si>
    <t>Lotteriesteuer</t>
  </si>
  <si>
    <t>058 01</t>
  </si>
  <si>
    <t>Sportwettensteuer</t>
  </si>
  <si>
    <t>058 02</t>
  </si>
  <si>
    <t>Virtuelle Automatensteuer</t>
  </si>
  <si>
    <t>058 03</t>
  </si>
  <si>
    <t>Online-Pokersteuer</t>
  </si>
  <si>
    <t>059 01</t>
  </si>
  <si>
    <t>Feuerschutzsteuer</t>
  </si>
  <si>
    <t>061 01</t>
  </si>
  <si>
    <t>Biersteuer</t>
  </si>
  <si>
    <t>069 01</t>
  </si>
  <si>
    <t>Sonstige Steuern</t>
  </si>
  <si>
    <t>Steuern vom Umsatz (einschl. Einfuhrumsatzsteuer)</t>
  </si>
  <si>
    <t>Nicht veranlagte Steuern vom Ertrag (ohne Abgeltungsteuer)</t>
  </si>
  <si>
    <t>211 03</t>
  </si>
  <si>
    <t>15 28</t>
  </si>
  <si>
    <t>BEZ zum Ausgleich besonders geringer komm. Steuerkraft</t>
  </si>
  <si>
    <t>Allgemeine BEZ*</t>
  </si>
  <si>
    <t>*BEZ = Bundesergänzungszuweisungen</t>
  </si>
  <si>
    <t>Zuweisungen Länderfinanzausgleich (Abrechnungen bis 2019)</t>
  </si>
  <si>
    <t>212 01</t>
  </si>
  <si>
    <t>211 06</t>
  </si>
  <si>
    <t>211 08</t>
  </si>
  <si>
    <t>Kfz-Steuer-Kompensation</t>
  </si>
  <si>
    <t>Summe Steuern und steuerinduzierte Einnahmen</t>
  </si>
  <si>
    <t>Summe Steuereinnahmen</t>
  </si>
  <si>
    <t>Summe steuerinduzierte Einnahmen</t>
  </si>
  <si>
    <t>062 01</t>
  </si>
  <si>
    <t>Online-Casinospielsteuer</t>
  </si>
  <si>
    <t>Beträge in 1.000 Euro</t>
  </si>
  <si>
    <t>Kassenmäßige kumulierte Einnahmen aus Steuern und steuerinduzierten Einnahmen des Freistaates Sachsen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</si>
</sst>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7]mmm/\ yyyy;@"/>
    <numFmt numFmtId="165" formatCode="#,##0.0_ ;[Red]\-#,##0.0\ "/>
    <numFmt numFmtId="166" formatCode="#,##0_ ;[Red]\-#,##0_ ;&quot;- 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165" fontId="1" fillId="0" borderId="0" xfId="0" applyNumberFormat="1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5" fillId="2" borderId="6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166" fontId="1" fillId="0" borderId="2" xfId="0" applyNumberFormat="1" applyFont="1" applyBorder="1" applyAlignment="1">
      <alignment vertical="center"/>
    </xf>
    <xf numFmtId="166" fontId="1" fillId="0" borderId="3" xfId="0" applyNumberFormat="1" applyFont="1" applyBorder="1" applyAlignment="1">
      <alignment vertical="center"/>
    </xf>
    <xf numFmtId="166" fontId="1" fillId="0" borderId="5" xfId="0" applyNumberFormat="1" applyFont="1" applyBorder="1" applyAlignment="1">
      <alignment vertical="center"/>
    </xf>
    <xf numFmtId="166" fontId="1" fillId="2" borderId="1" xfId="0" applyNumberFormat="1" applyFont="1" applyFill="1" applyBorder="1" applyAlignment="1">
      <alignment vertical="center"/>
    </xf>
    <xf numFmtId="166" fontId="1" fillId="0" borderId="4" xfId="0" applyNumberFormat="1" applyFont="1" applyBorder="1" applyAlignment="1">
      <alignment vertical="center"/>
    </xf>
    <xf numFmtId="166" fontId="5" fillId="2" borderId="1" xfId="0" applyNumberFormat="1" applyFont="1" applyFill="1" applyBorder="1" applyAlignment="1">
      <alignment vertical="center"/>
    </xf>
    <xf numFmtId="166" fontId="1" fillId="0" borderId="9" xfId="0" applyNumberFormat="1" applyFont="1" applyBorder="1" applyAlignment="1">
      <alignment vertical="center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O30"/>
  <sheetViews>
    <sheetView tabSelected="1" zoomScale="85" zoomScaleNormal="85" workbookViewId="0"/>
  </sheetViews>
  <sheetFormatPr baseColWidth="10" defaultColWidth="11.42578125" defaultRowHeight="20.100000000000001" customHeight="1" x14ac:dyDescent="0.25"/>
  <cols>
    <col min="1" max="2" width="8.7109375" style="1" customWidth="1"/>
    <col min="3" max="3" width="58.7109375" style="1" customWidth="1"/>
    <col min="4" max="15" width="13.7109375" style="1" customWidth="1"/>
    <col min="16" max="16" width="12.42578125" style="1" bestFit="1" customWidth="1"/>
    <col min="17" max="16384" width="11.42578125" style="1"/>
  </cols>
  <sheetData>
    <row r="1" spans="1:15" ht="25.15" customHeight="1" x14ac:dyDescent="0.25">
      <c r="A1" s="8" t="s">
        <v>56</v>
      </c>
    </row>
    <row r="2" spans="1:15" ht="25.15" customHeight="1" x14ac:dyDescent="0.25">
      <c r="A2" s="20" t="s">
        <v>55</v>
      </c>
      <c r="B2" s="11"/>
      <c r="C2" s="12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ht="24.95" customHeight="1" x14ac:dyDescent="0.25">
      <c r="A3" s="9" t="s">
        <v>0</v>
      </c>
      <c r="B3" s="9" t="s">
        <v>1</v>
      </c>
      <c r="C3" s="9" t="s">
        <v>2</v>
      </c>
      <c r="D3" s="10">
        <v>45292</v>
      </c>
      <c r="E3" s="10">
        <v>45323</v>
      </c>
      <c r="F3" s="10">
        <v>45352</v>
      </c>
      <c r="G3" s="10">
        <v>45383</v>
      </c>
      <c r="H3" s="10">
        <v>45413</v>
      </c>
      <c r="I3" s="10">
        <v>45444</v>
      </c>
      <c r="J3" s="10">
        <v>45474</v>
      </c>
      <c r="K3" s="10">
        <v>45505</v>
      </c>
      <c r="L3" s="10">
        <v>45536</v>
      </c>
      <c r="M3" s="10">
        <v>45566</v>
      </c>
      <c r="N3" s="10">
        <v>45597</v>
      </c>
      <c r="O3" s="10">
        <v>45627</v>
      </c>
    </row>
    <row r="4" spans="1:15" ht="20.100000000000001" customHeight="1" x14ac:dyDescent="0.25">
      <c r="A4" s="2" t="s">
        <v>3</v>
      </c>
      <c r="B4" s="2" t="s">
        <v>4</v>
      </c>
      <c r="C4" s="5" t="s">
        <v>5</v>
      </c>
      <c r="D4" s="24">
        <v>334061.19404000003</v>
      </c>
      <c r="E4" s="24">
        <v>719204.19553000003</v>
      </c>
      <c r="F4" s="24">
        <v>883579.94959000009</v>
      </c>
      <c r="G4" s="24">
        <v>835847.91045000008</v>
      </c>
      <c r="H4" s="24">
        <v>1444682.37417</v>
      </c>
      <c r="I4" s="24">
        <v>1642423.8637699999</v>
      </c>
      <c r="J4" s="24">
        <v>1615079.5425499999</v>
      </c>
      <c r="K4" s="24">
        <v>2320576.6551700002</v>
      </c>
      <c r="L4" s="24">
        <f>2506469912.02/1000</f>
        <v>2506469.9120200002</v>
      </c>
      <c r="M4" s="24"/>
      <c r="N4" s="24"/>
      <c r="O4" s="24"/>
    </row>
    <row r="5" spans="1:15" ht="20.100000000000001" customHeight="1" x14ac:dyDescent="0.25">
      <c r="A5" s="3" t="s">
        <v>3</v>
      </c>
      <c r="B5" s="3" t="s">
        <v>6</v>
      </c>
      <c r="C5" s="6" t="s">
        <v>7</v>
      </c>
      <c r="D5" s="25">
        <v>24856.6855</v>
      </c>
      <c r="E5" s="25">
        <v>31186.60036</v>
      </c>
      <c r="F5" s="25">
        <v>221210.97709999999</v>
      </c>
      <c r="G5" s="25">
        <v>209340.55830999999</v>
      </c>
      <c r="H5" s="25">
        <v>202644.20024999999</v>
      </c>
      <c r="I5" s="25">
        <v>378426.30924000003</v>
      </c>
      <c r="J5" s="25">
        <v>368474.90963000001</v>
      </c>
      <c r="K5" s="25">
        <v>366737.57810000004</v>
      </c>
      <c r="L5" s="30">
        <f>573281426.39/1000</f>
        <v>573281.42639000004</v>
      </c>
      <c r="M5" s="25"/>
      <c r="N5" s="25"/>
      <c r="O5" s="25"/>
    </row>
    <row r="6" spans="1:15" ht="20.100000000000001" customHeight="1" x14ac:dyDescent="0.25">
      <c r="A6" s="3" t="s">
        <v>3</v>
      </c>
      <c r="B6" s="3" t="s">
        <v>8</v>
      </c>
      <c r="C6" s="6" t="s">
        <v>39</v>
      </c>
      <c r="D6" s="25">
        <v>22073.01598</v>
      </c>
      <c r="E6" s="25">
        <v>31642.42684</v>
      </c>
      <c r="F6" s="25">
        <v>44708.57703</v>
      </c>
      <c r="G6" s="25">
        <v>61521.62573</v>
      </c>
      <c r="H6" s="25">
        <v>90359.479940000005</v>
      </c>
      <c r="I6" s="25">
        <v>106774.43956999999</v>
      </c>
      <c r="J6" s="25">
        <v>129466.14379999999</v>
      </c>
      <c r="K6" s="25">
        <v>148051.61411000002</v>
      </c>
      <c r="L6" s="25">
        <f>161376068.89/1000</f>
        <v>161376.06889</v>
      </c>
      <c r="M6" s="25"/>
      <c r="N6" s="25"/>
      <c r="O6" s="25"/>
    </row>
    <row r="7" spans="1:15" ht="20.100000000000001" customHeight="1" x14ac:dyDescent="0.25">
      <c r="A7" s="3" t="s">
        <v>3</v>
      </c>
      <c r="B7" s="3" t="s">
        <v>9</v>
      </c>
      <c r="C7" s="6" t="s">
        <v>10</v>
      </c>
      <c r="D7" s="25">
        <v>124635.38189</v>
      </c>
      <c r="E7" s="25">
        <v>124894.89211</v>
      </c>
      <c r="F7" s="25">
        <v>243500.51891999997</v>
      </c>
      <c r="G7" s="25">
        <v>355092.67694999999</v>
      </c>
      <c r="H7" s="25">
        <v>383864.07124999998</v>
      </c>
      <c r="I7" s="25">
        <v>514942.32892</v>
      </c>
      <c r="J7" s="25">
        <v>641435.45898</v>
      </c>
      <c r="K7" s="25">
        <v>641453.40060000005</v>
      </c>
      <c r="L7" s="25">
        <f>761680929.44/1000</f>
        <v>761680.92944000009</v>
      </c>
      <c r="M7" s="25"/>
      <c r="N7" s="25"/>
      <c r="O7" s="25"/>
    </row>
    <row r="8" spans="1:15" ht="20.100000000000001" customHeight="1" x14ac:dyDescent="0.25">
      <c r="A8" s="3" t="s">
        <v>3</v>
      </c>
      <c r="B8" s="3" t="s">
        <v>11</v>
      </c>
      <c r="C8" s="6" t="s">
        <v>38</v>
      </c>
      <c r="D8" s="25">
        <v>884839.43198999995</v>
      </c>
      <c r="E8" s="25">
        <v>1799109.80119</v>
      </c>
      <c r="F8" s="25">
        <v>2523815.2118200003</v>
      </c>
      <c r="G8" s="25">
        <v>3259849.8929699999</v>
      </c>
      <c r="H8" s="25">
        <v>4107660.9709800002</v>
      </c>
      <c r="I8" s="25">
        <v>5127085.1289999997</v>
      </c>
      <c r="J8" s="25">
        <v>5968799.9572900003</v>
      </c>
      <c r="K8" s="25">
        <v>6884119.3364300001</v>
      </c>
      <c r="L8" s="25">
        <f>7926948610.89/1000</f>
        <v>7926948.6108900001</v>
      </c>
      <c r="M8" s="25"/>
      <c r="N8" s="25"/>
      <c r="O8" s="25"/>
    </row>
    <row r="9" spans="1:15" ht="20.100000000000001" customHeight="1" x14ac:dyDescent="0.25">
      <c r="A9" s="3" t="s">
        <v>3</v>
      </c>
      <c r="B9" s="3" t="s">
        <v>12</v>
      </c>
      <c r="C9" s="6" t="s">
        <v>13</v>
      </c>
      <c r="D9" s="25">
        <v>0</v>
      </c>
      <c r="E9" s="25">
        <v>42134.050009999999</v>
      </c>
      <c r="F9" s="25">
        <v>42134.050009999999</v>
      </c>
      <c r="G9" s="25">
        <v>42134.064939999997</v>
      </c>
      <c r="H9" s="25">
        <v>73379.015319999991</v>
      </c>
      <c r="I9" s="25">
        <v>73415.154319999987</v>
      </c>
      <c r="J9" s="25">
        <v>73801.987260000009</v>
      </c>
      <c r="K9" s="25">
        <v>103301.77197</v>
      </c>
      <c r="L9" s="25">
        <f>103301771.97/1000</f>
        <v>103301.77197</v>
      </c>
      <c r="M9" s="25"/>
      <c r="N9" s="25"/>
      <c r="O9" s="25"/>
    </row>
    <row r="10" spans="1:15" ht="20.100000000000001" customHeight="1" x14ac:dyDescent="0.25">
      <c r="A10" s="3" t="s">
        <v>3</v>
      </c>
      <c r="B10" s="3" t="s">
        <v>14</v>
      </c>
      <c r="C10" s="6" t="s">
        <v>15</v>
      </c>
      <c r="D10" s="25">
        <v>24102.26957</v>
      </c>
      <c r="E10" s="25">
        <v>25542.546030000001</v>
      </c>
      <c r="F10" s="25">
        <v>26428.945230000001</v>
      </c>
      <c r="G10" s="25">
        <v>66625.983250000005</v>
      </c>
      <c r="H10" s="25">
        <v>68148.640090000001</v>
      </c>
      <c r="I10" s="25">
        <v>69248.749340000009</v>
      </c>
      <c r="J10" s="25">
        <v>102072.993</v>
      </c>
      <c r="K10" s="25">
        <v>103259.02737000001</v>
      </c>
      <c r="L10" s="25">
        <f>104748458.59/1000</f>
        <v>104748.45859000001</v>
      </c>
      <c r="M10" s="25"/>
      <c r="N10" s="25"/>
      <c r="O10" s="25"/>
    </row>
    <row r="11" spans="1:15" ht="20.100000000000001" customHeight="1" x14ac:dyDescent="0.25">
      <c r="A11" s="3" t="s">
        <v>3</v>
      </c>
      <c r="B11" s="3" t="s">
        <v>16</v>
      </c>
      <c r="C11" s="6" t="s">
        <v>17</v>
      </c>
      <c r="D11" s="25">
        <v>8073.3013799999999</v>
      </c>
      <c r="E11" s="25">
        <v>14050.361699999999</v>
      </c>
      <c r="F11" s="25">
        <v>19316.588530000001</v>
      </c>
      <c r="G11" s="25">
        <v>26220.716840000001</v>
      </c>
      <c r="H11" s="25">
        <v>33682.171590000005</v>
      </c>
      <c r="I11" s="25">
        <v>39223.354049999994</v>
      </c>
      <c r="J11" s="25">
        <v>43052.223170000005</v>
      </c>
      <c r="K11" s="25">
        <v>47017.435869999994</v>
      </c>
      <c r="L11" s="25">
        <f>53350378.38/1000</f>
        <v>53350.378380000002</v>
      </c>
      <c r="M11" s="25"/>
      <c r="N11" s="25"/>
      <c r="O11" s="25"/>
    </row>
    <row r="12" spans="1:15" ht="20.100000000000001" customHeight="1" x14ac:dyDescent="0.25">
      <c r="A12" s="3" t="s">
        <v>3</v>
      </c>
      <c r="B12" s="3" t="s">
        <v>18</v>
      </c>
      <c r="C12" s="6" t="s">
        <v>19</v>
      </c>
      <c r="D12" s="25">
        <v>27962.20635</v>
      </c>
      <c r="E12" s="25">
        <v>58810.306109999998</v>
      </c>
      <c r="F12" s="25">
        <v>89515.541430000012</v>
      </c>
      <c r="G12" s="25">
        <v>122789.53676999999</v>
      </c>
      <c r="H12" s="25">
        <v>159375.03909000001</v>
      </c>
      <c r="I12" s="25">
        <v>179940.98944999999</v>
      </c>
      <c r="J12" s="25">
        <v>224024.01728999999</v>
      </c>
      <c r="K12" s="25">
        <v>255195.86934999999</v>
      </c>
      <c r="L12" s="25">
        <f>284921580.57/1000</f>
        <v>284921.58056999999</v>
      </c>
      <c r="M12" s="25"/>
      <c r="N12" s="25"/>
      <c r="O12" s="25"/>
    </row>
    <row r="13" spans="1:15" ht="20.100000000000001" customHeight="1" x14ac:dyDescent="0.25">
      <c r="A13" s="3" t="s">
        <v>3</v>
      </c>
      <c r="B13" s="3" t="s">
        <v>20</v>
      </c>
      <c r="C13" s="6" t="s">
        <v>21</v>
      </c>
      <c r="D13" s="25">
        <v>0</v>
      </c>
      <c r="E13" s="25">
        <v>0</v>
      </c>
      <c r="F13" s="25">
        <v>0</v>
      </c>
      <c r="G13" s="25">
        <v>0</v>
      </c>
      <c r="H13" s="25">
        <v>6.6661099999999998</v>
      </c>
      <c r="I13" s="25">
        <v>19.309909999999999</v>
      </c>
      <c r="J13" s="25">
        <v>27.917650000000002</v>
      </c>
      <c r="K13" s="25">
        <v>33.290849999999999</v>
      </c>
      <c r="L13" s="25">
        <f>44643.83/1000</f>
        <v>44.643830000000001</v>
      </c>
      <c r="M13" s="25"/>
      <c r="N13" s="25"/>
      <c r="O13" s="25"/>
    </row>
    <row r="14" spans="1:15" ht="20.100000000000001" customHeight="1" x14ac:dyDescent="0.25">
      <c r="A14" s="3" t="s">
        <v>3</v>
      </c>
      <c r="B14" s="3" t="s">
        <v>22</v>
      </c>
      <c r="C14" s="6" t="s">
        <v>23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/>
      <c r="N14" s="25"/>
      <c r="O14" s="25"/>
    </row>
    <row r="15" spans="1:15" ht="20.100000000000001" customHeight="1" x14ac:dyDescent="0.25">
      <c r="A15" s="3" t="s">
        <v>3</v>
      </c>
      <c r="B15" s="3" t="s">
        <v>24</v>
      </c>
      <c r="C15" s="6" t="s">
        <v>25</v>
      </c>
      <c r="D15" s="25">
        <v>6082.24809</v>
      </c>
      <c r="E15" s="25">
        <v>11520.1901</v>
      </c>
      <c r="F15" s="25">
        <v>17097.062389999999</v>
      </c>
      <c r="G15" s="25">
        <v>21641.765890000002</v>
      </c>
      <c r="H15" s="25">
        <v>26969.033299999999</v>
      </c>
      <c r="I15" s="25">
        <v>32715.125100000001</v>
      </c>
      <c r="J15" s="25">
        <v>37413.303169999999</v>
      </c>
      <c r="K15" s="25">
        <v>41915.403049999994</v>
      </c>
      <c r="L15" s="25">
        <f>47495891.89/1000</f>
        <v>47495.891889999999</v>
      </c>
      <c r="M15" s="25"/>
      <c r="N15" s="25"/>
      <c r="O15" s="25"/>
    </row>
    <row r="16" spans="1:15" ht="20.100000000000001" customHeight="1" x14ac:dyDescent="0.25">
      <c r="A16" s="3" t="s">
        <v>3</v>
      </c>
      <c r="B16" s="3" t="s">
        <v>26</v>
      </c>
      <c r="C16" s="6" t="s">
        <v>27</v>
      </c>
      <c r="D16" s="25">
        <v>5.0527799999999994</v>
      </c>
      <c r="E16" s="25">
        <v>9.4040900000000001</v>
      </c>
      <c r="F16" s="25">
        <v>3529.6235999999999</v>
      </c>
      <c r="G16" s="25">
        <v>3533.6999100000003</v>
      </c>
      <c r="H16" s="25">
        <v>3538.3064599999998</v>
      </c>
      <c r="I16" s="25">
        <v>8701.6568399999996</v>
      </c>
      <c r="J16" s="25">
        <v>8704.9103400000004</v>
      </c>
      <c r="K16" s="25">
        <v>8707.363800000001</v>
      </c>
      <c r="L16" s="25">
        <f>13176813.86/1000</f>
        <v>13176.81386</v>
      </c>
      <c r="M16" s="25"/>
      <c r="N16" s="25"/>
      <c r="O16" s="25"/>
    </row>
    <row r="17" spans="1:15" ht="20.100000000000001" customHeight="1" x14ac:dyDescent="0.25">
      <c r="A17" s="3" t="s">
        <v>3</v>
      </c>
      <c r="B17" s="3" t="s">
        <v>28</v>
      </c>
      <c r="C17" s="6" t="s">
        <v>29</v>
      </c>
      <c r="D17" s="25">
        <v>0</v>
      </c>
      <c r="E17" s="25">
        <v>0</v>
      </c>
      <c r="F17" s="25">
        <v>2460.7232300000001</v>
      </c>
      <c r="G17" s="25">
        <v>2460.7232300000001</v>
      </c>
      <c r="H17" s="25">
        <v>2460.7232300000001</v>
      </c>
      <c r="I17" s="25">
        <v>4606.3293700000004</v>
      </c>
      <c r="J17" s="25">
        <v>4606.3293700000004</v>
      </c>
      <c r="K17" s="25">
        <v>4606.3293700000004</v>
      </c>
      <c r="L17" s="25">
        <f>6467675.6/1000</f>
        <v>6467.6755999999996</v>
      </c>
      <c r="M17" s="25"/>
      <c r="N17" s="25"/>
      <c r="O17" s="25"/>
    </row>
    <row r="18" spans="1:15" ht="20.100000000000001" customHeight="1" x14ac:dyDescent="0.25">
      <c r="A18" s="3" t="s">
        <v>3</v>
      </c>
      <c r="B18" s="3" t="s">
        <v>30</v>
      </c>
      <c r="C18" s="6" t="s">
        <v>31</v>
      </c>
      <c r="D18" s="25">
        <v>47.280239999999999</v>
      </c>
      <c r="E18" s="25">
        <v>89.908509999999993</v>
      </c>
      <c r="F18" s="25">
        <v>375.06362000000001</v>
      </c>
      <c r="G18" s="25">
        <v>426.70826</v>
      </c>
      <c r="H18" s="25">
        <v>467.93347999999997</v>
      </c>
      <c r="I18" s="25">
        <v>986.65931999999998</v>
      </c>
      <c r="J18" s="25">
        <v>1025.13393</v>
      </c>
      <c r="K18" s="25">
        <v>1082.7170700000001</v>
      </c>
      <c r="L18" s="25">
        <f>1543918.09/1000</f>
        <v>1543.9180900000001</v>
      </c>
      <c r="M18" s="25"/>
      <c r="N18" s="25"/>
      <c r="O18" s="25"/>
    </row>
    <row r="19" spans="1:15" ht="20.100000000000001" customHeight="1" x14ac:dyDescent="0.25">
      <c r="A19" s="3" t="s">
        <v>3</v>
      </c>
      <c r="B19" s="3" t="s">
        <v>32</v>
      </c>
      <c r="C19" s="6" t="s">
        <v>33</v>
      </c>
      <c r="D19" s="25">
        <v>1334.2798799999998</v>
      </c>
      <c r="E19" s="25">
        <v>3144.8775699999997</v>
      </c>
      <c r="F19" s="25">
        <v>14357.56157</v>
      </c>
      <c r="G19" s="25">
        <v>16237.11241</v>
      </c>
      <c r="H19" s="25">
        <v>18450.382100000003</v>
      </c>
      <c r="I19" s="25">
        <v>20653.2739</v>
      </c>
      <c r="J19" s="25">
        <v>22293.314340000001</v>
      </c>
      <c r="K19" s="25">
        <v>23750.663780000003</v>
      </c>
      <c r="L19" s="25">
        <f>26272014.97/1000</f>
        <v>26272.01497</v>
      </c>
      <c r="M19" s="25"/>
      <c r="N19" s="25"/>
      <c r="O19" s="25"/>
    </row>
    <row r="20" spans="1:15" ht="20.100000000000001" customHeight="1" x14ac:dyDescent="0.25">
      <c r="A20" s="3" t="s">
        <v>3</v>
      </c>
      <c r="B20" s="3" t="s">
        <v>34</v>
      </c>
      <c r="C20" s="6" t="s">
        <v>35</v>
      </c>
      <c r="D20" s="25">
        <v>3553.5170899999998</v>
      </c>
      <c r="E20" s="25">
        <v>7840.0058399999998</v>
      </c>
      <c r="F20" s="25">
        <v>11595.14956</v>
      </c>
      <c r="G20" s="25">
        <v>15707.47287</v>
      </c>
      <c r="H20" s="25">
        <v>20271.423839999999</v>
      </c>
      <c r="I20" s="25">
        <v>25012.467629999999</v>
      </c>
      <c r="J20" s="25">
        <v>29347.575769999999</v>
      </c>
      <c r="K20" s="25">
        <v>33915.881909999996</v>
      </c>
      <c r="L20" s="25">
        <f>38574143.05/1000</f>
        <v>38574.143049999999</v>
      </c>
      <c r="M20" s="25"/>
      <c r="N20" s="25"/>
      <c r="O20" s="25"/>
    </row>
    <row r="21" spans="1:15" ht="20.100000000000001" customHeight="1" x14ac:dyDescent="0.25">
      <c r="A21" s="3" t="s">
        <v>3</v>
      </c>
      <c r="B21" s="3" t="s">
        <v>53</v>
      </c>
      <c r="C21" s="6" t="s">
        <v>54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/>
      <c r="N21" s="26"/>
      <c r="O21" s="26"/>
    </row>
    <row r="22" spans="1:15" ht="20.100000000000001" customHeight="1" x14ac:dyDescent="0.25">
      <c r="A22" s="14" t="s">
        <v>3</v>
      </c>
      <c r="B22" s="14" t="s">
        <v>36</v>
      </c>
      <c r="C22" s="15" t="s">
        <v>37</v>
      </c>
      <c r="D22" s="26">
        <v>0.05</v>
      </c>
      <c r="E22" s="26">
        <v>0.48352000000000001</v>
      </c>
      <c r="F22" s="26">
        <v>0.53351999999999999</v>
      </c>
      <c r="G22" s="26">
        <v>0.58351999999999993</v>
      </c>
      <c r="H22" s="26">
        <v>0.63351999999999997</v>
      </c>
      <c r="I22" s="26">
        <v>0.68352000000000002</v>
      </c>
      <c r="J22" s="26">
        <v>0.73351999999999995</v>
      </c>
      <c r="K22" s="26">
        <v>0.73351999999999995</v>
      </c>
      <c r="L22" s="26">
        <f>808.52/1000</f>
        <v>0.80852000000000002</v>
      </c>
      <c r="M22" s="26"/>
      <c r="N22" s="26"/>
      <c r="O22" s="26"/>
    </row>
    <row r="23" spans="1:15" ht="20.100000000000001" customHeight="1" x14ac:dyDescent="0.25">
      <c r="A23" s="17"/>
      <c r="B23" s="18" t="s">
        <v>51</v>
      </c>
      <c r="C23" s="18"/>
      <c r="D23" s="27">
        <f t="shared" ref="D23:O23" si="0">SUM(D4:D22)</f>
        <v>1461625.9147800002</v>
      </c>
      <c r="E23" s="27">
        <f t="shared" si="0"/>
        <v>2869180.0495099989</v>
      </c>
      <c r="F23" s="27">
        <f t="shared" si="0"/>
        <v>4143626.0771500007</v>
      </c>
      <c r="G23" s="27">
        <f t="shared" si="0"/>
        <v>5039431.0322999982</v>
      </c>
      <c r="H23" s="27">
        <f t="shared" si="0"/>
        <v>6635961.0647200001</v>
      </c>
      <c r="I23" s="27">
        <f t="shared" si="0"/>
        <v>8224175.8232500004</v>
      </c>
      <c r="J23" s="27">
        <f t="shared" si="0"/>
        <v>9269626.4510599971</v>
      </c>
      <c r="K23" s="27">
        <f t="shared" si="0"/>
        <v>10983725.072319999</v>
      </c>
      <c r="L23" s="27">
        <f t="shared" si="0"/>
        <v>12609655.046950001</v>
      </c>
      <c r="M23" s="27">
        <f t="shared" si="0"/>
        <v>0</v>
      </c>
      <c r="N23" s="27">
        <f t="shared" si="0"/>
        <v>0</v>
      </c>
      <c r="O23" s="27">
        <f t="shared" si="0"/>
        <v>0</v>
      </c>
    </row>
    <row r="24" spans="1:15" ht="20.100000000000001" customHeight="1" x14ac:dyDescent="0.25">
      <c r="A24" s="2" t="s">
        <v>41</v>
      </c>
      <c r="B24" s="2" t="s">
        <v>40</v>
      </c>
      <c r="C24" s="5" t="s">
        <v>43</v>
      </c>
      <c r="D24" s="24">
        <v>0</v>
      </c>
      <c r="E24" s="24">
        <v>0</v>
      </c>
      <c r="F24" s="24">
        <v>392104.53</v>
      </c>
      <c r="G24" s="24">
        <v>392104.53</v>
      </c>
      <c r="H24" s="24">
        <v>392104.53</v>
      </c>
      <c r="I24" s="24">
        <v>718074.85866999999</v>
      </c>
      <c r="J24" s="24">
        <v>718074.85866999999</v>
      </c>
      <c r="K24" s="24">
        <v>718074.85866999999</v>
      </c>
      <c r="L24" s="24">
        <f>1179588678.73/1000</f>
        <v>1179588.67873</v>
      </c>
      <c r="M24" s="24"/>
      <c r="N24" s="24"/>
      <c r="O24" s="24"/>
    </row>
    <row r="25" spans="1:15" ht="20.100000000000001" customHeight="1" x14ac:dyDescent="0.25">
      <c r="A25" s="3" t="s">
        <v>41</v>
      </c>
      <c r="B25" s="3" t="s">
        <v>47</v>
      </c>
      <c r="C25" s="6" t="s">
        <v>42</v>
      </c>
      <c r="D25" s="25">
        <v>0</v>
      </c>
      <c r="E25" s="25">
        <v>0</v>
      </c>
      <c r="F25" s="25">
        <v>119371.79332</v>
      </c>
      <c r="G25" s="25">
        <v>119371.79332</v>
      </c>
      <c r="H25" s="25">
        <v>119371.79332</v>
      </c>
      <c r="I25" s="25">
        <v>341603.13845000003</v>
      </c>
      <c r="J25" s="25">
        <v>341603.13845000003</v>
      </c>
      <c r="K25" s="25">
        <v>341603.13845000003</v>
      </c>
      <c r="L25" s="25">
        <f>497972801.71/1000</f>
        <v>497972.80170999997</v>
      </c>
      <c r="M25" s="25"/>
      <c r="N25" s="25"/>
      <c r="O25" s="25"/>
    </row>
    <row r="26" spans="1:15" ht="20.100000000000001" customHeight="1" x14ac:dyDescent="0.25">
      <c r="A26" s="3" t="s">
        <v>41</v>
      </c>
      <c r="B26" s="3" t="s">
        <v>48</v>
      </c>
      <c r="C26" s="6" t="s">
        <v>49</v>
      </c>
      <c r="D26" s="25">
        <v>0</v>
      </c>
      <c r="E26" s="25">
        <v>100483.86188</v>
      </c>
      <c r="F26" s="25">
        <v>100483.86188</v>
      </c>
      <c r="G26" s="25">
        <v>100483.86188</v>
      </c>
      <c r="H26" s="25">
        <v>200967.72375999999</v>
      </c>
      <c r="I26" s="25">
        <v>200967.72375999999</v>
      </c>
      <c r="J26" s="25">
        <v>200967.72375999999</v>
      </c>
      <c r="K26" s="25">
        <v>301451.58564</v>
      </c>
      <c r="L26" s="25">
        <f>301451585.64/1000</f>
        <v>301451.58564</v>
      </c>
      <c r="M26" s="25"/>
      <c r="N26" s="25"/>
      <c r="O26" s="25"/>
    </row>
    <row r="27" spans="1:15" ht="20.100000000000001" customHeight="1" x14ac:dyDescent="0.25">
      <c r="A27" s="4" t="s">
        <v>41</v>
      </c>
      <c r="B27" s="4" t="s">
        <v>46</v>
      </c>
      <c r="C27" s="7" t="s">
        <v>45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/>
      <c r="N27" s="28"/>
      <c r="O27" s="28"/>
    </row>
    <row r="28" spans="1:15" ht="20.100000000000001" customHeight="1" x14ac:dyDescent="0.25">
      <c r="A28" s="17"/>
      <c r="B28" s="18" t="s">
        <v>52</v>
      </c>
      <c r="C28" s="18"/>
      <c r="D28" s="27">
        <f t="shared" ref="D28:J28" si="1">SUM(D24:D27)</f>
        <v>0</v>
      </c>
      <c r="E28" s="27">
        <f t="shared" si="1"/>
        <v>100483.86188</v>
      </c>
      <c r="F28" s="27">
        <f t="shared" si="1"/>
        <v>611960.18520000007</v>
      </c>
      <c r="G28" s="27">
        <f t="shared" si="1"/>
        <v>611960.18520000007</v>
      </c>
      <c r="H28" s="27">
        <f t="shared" si="1"/>
        <v>712444.04708000005</v>
      </c>
      <c r="I28" s="27">
        <f t="shared" si="1"/>
        <v>1260645.7208799999</v>
      </c>
      <c r="J28" s="27">
        <f t="shared" si="1"/>
        <v>1260645.7208799999</v>
      </c>
      <c r="K28" s="27">
        <f t="shared" ref="K28:L28" si="2">SUM(K24:K27)</f>
        <v>1361129.5827599999</v>
      </c>
      <c r="L28" s="27">
        <f t="shared" si="2"/>
        <v>1979013.06608</v>
      </c>
      <c r="M28" s="27">
        <f t="shared" ref="M28:N28" si="3">SUM(M24:M27)</f>
        <v>0</v>
      </c>
      <c r="N28" s="27">
        <f t="shared" si="3"/>
        <v>0</v>
      </c>
      <c r="O28" s="27">
        <f t="shared" ref="O28" si="4">SUM(O24:O27)</f>
        <v>0</v>
      </c>
    </row>
    <row r="29" spans="1:15" s="19" customFormat="1" ht="24.75" customHeight="1" x14ac:dyDescent="0.25">
      <c r="A29" s="21"/>
      <c r="B29" s="22" t="s">
        <v>50</v>
      </c>
      <c r="C29" s="23"/>
      <c r="D29" s="29">
        <f t="shared" ref="D29:J29" si="5">D23+D28</f>
        <v>1461625.9147800002</v>
      </c>
      <c r="E29" s="29">
        <f t="shared" si="5"/>
        <v>2969663.9113899991</v>
      </c>
      <c r="F29" s="29">
        <f t="shared" si="5"/>
        <v>4755586.2623500004</v>
      </c>
      <c r="G29" s="29">
        <f t="shared" si="5"/>
        <v>5651391.2174999984</v>
      </c>
      <c r="H29" s="29">
        <f t="shared" si="5"/>
        <v>7348405.1118000001</v>
      </c>
      <c r="I29" s="29">
        <f t="shared" si="5"/>
        <v>9484821.5441300012</v>
      </c>
      <c r="J29" s="29">
        <f t="shared" si="5"/>
        <v>10530272.171939997</v>
      </c>
      <c r="K29" s="29">
        <f t="shared" ref="K29:L29" si="6">K23+K28</f>
        <v>12344854.65508</v>
      </c>
      <c r="L29" s="29">
        <f t="shared" si="6"/>
        <v>14588668.113030002</v>
      </c>
      <c r="M29" s="29">
        <f t="shared" ref="M29:N29" si="7">M23+M28</f>
        <v>0</v>
      </c>
      <c r="N29" s="29">
        <f t="shared" si="7"/>
        <v>0</v>
      </c>
      <c r="O29" s="29">
        <f t="shared" ref="O29" si="8">O23+O28</f>
        <v>0</v>
      </c>
    </row>
    <row r="30" spans="1:15" ht="18" customHeight="1" x14ac:dyDescent="0.25">
      <c r="A30" s="16" t="s">
        <v>44</v>
      </c>
      <c r="B30" s="11"/>
      <c r="C30" s="12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</row>
  </sheetData>
  <printOptions horizontalCentered="1"/>
  <pageMargins left="0.39370078740157483" right="0.39370078740157483" top="0.98425196850393704" bottom="0.39370078740157483" header="0.51181102362204722" footer="0.31496062992125984"/>
  <pageSetup paperSize="9" scale="59" orientation="landscape" horizontalDpi="300" verticalDpi="300" r:id="rId1"/>
  <headerFooter>
    <oddHeader>&amp;L Sächsisches Staatsministerium der Finanzen</oddHeader>
  </headerFooter>
  <ignoredErrors>
    <ignoredError sqref="D23:F23 G2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SteuEin</vt:lpstr>
      <vt:lpstr>SteuEin!Druckbereich</vt:lpstr>
      <vt:lpstr>SteuEin!Drucktitel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2024-10-14T06:36:40Z</dcterms:created>
  <dcterms:modified xsi:type="dcterms:W3CDTF">2024-10-14T06:36:50Z</dcterms:modified>
</cp:coreProperties>
</file>